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1725" windowWidth="11745" windowHeight="10050"/>
  </bookViews>
  <sheets>
    <sheet name="Расчет с учетом площади" sheetId="1" r:id="rId1"/>
  </sheets>
  <definedNames>
    <definedName name="_xlnm._FilterDatabase" localSheetId="0" hidden="1">'Расчет с учетом площади'!$A$8:$I$8</definedName>
  </definedNames>
  <calcPr calcId="145621"/>
</workbook>
</file>

<file path=xl/calcChain.xml><?xml version="1.0" encoding="utf-8"?>
<calcChain xmlns="http://schemas.openxmlformats.org/spreadsheetml/2006/main">
  <c r="F79" i="1" l="1"/>
  <c r="E11" i="1" l="1"/>
  <c r="E18" i="1"/>
  <c r="E21" i="1"/>
  <c r="E45" i="1"/>
  <c r="E53" i="1"/>
  <c r="E63" i="1"/>
  <c r="E64" i="1"/>
  <c r="E82" i="1"/>
  <c r="E84" i="1"/>
  <c r="E101" i="1"/>
  <c r="E105" i="1"/>
  <c r="F10" i="1" l="1"/>
  <c r="G10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9" i="1"/>
  <c r="G19" i="1" s="1"/>
  <c r="F20" i="1"/>
  <c r="G20" i="1" s="1"/>
  <c r="F22" i="1"/>
  <c r="G22" i="1" s="1"/>
  <c r="F23" i="1"/>
  <c r="G23" i="1" s="1"/>
  <c r="F24" i="1"/>
  <c r="G24" i="1" s="1"/>
  <c r="F25" i="1"/>
  <c r="G25" i="1" s="1"/>
  <c r="F26" i="1"/>
  <c r="G26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4" i="1"/>
  <c r="G44" i="1" s="1"/>
  <c r="F46" i="1"/>
  <c r="G46" i="1" s="1"/>
  <c r="F48" i="1"/>
  <c r="G48" i="1" s="1"/>
  <c r="F49" i="1"/>
  <c r="G49" i="1" s="1"/>
  <c r="F50" i="1"/>
  <c r="G50" i="1" s="1"/>
  <c r="F51" i="1"/>
  <c r="G51" i="1" s="1"/>
  <c r="F52" i="1"/>
  <c r="G52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G79" i="1"/>
  <c r="F80" i="1"/>
  <c r="G80" i="1" s="1"/>
  <c r="F81" i="1"/>
  <c r="G81" i="1" s="1"/>
  <c r="F83" i="1"/>
  <c r="G83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00" i="1"/>
  <c r="G100" i="1" s="1"/>
  <c r="F102" i="1"/>
  <c r="G102" i="1" s="1"/>
  <c r="F103" i="1"/>
  <c r="G103" i="1" s="1"/>
  <c r="F104" i="1"/>
  <c r="G104" i="1" s="1"/>
  <c r="F9" i="1"/>
  <c r="H97" i="1" l="1"/>
  <c r="H89" i="1"/>
  <c r="H79" i="1"/>
  <c r="H71" i="1"/>
  <c r="H61" i="1"/>
  <c r="H57" i="1"/>
  <c r="H48" i="1"/>
  <c r="H37" i="1"/>
  <c r="H29" i="1"/>
  <c r="H19" i="1"/>
  <c r="H102" i="1"/>
  <c r="H92" i="1"/>
  <c r="H83" i="1"/>
  <c r="H74" i="1"/>
  <c r="H66" i="1"/>
  <c r="H56" i="1"/>
  <c r="H46" i="1"/>
  <c r="H32" i="1"/>
  <c r="H23" i="1"/>
  <c r="H13" i="1"/>
  <c r="H100" i="1"/>
  <c r="H95" i="1"/>
  <c r="H91" i="1"/>
  <c r="H87" i="1"/>
  <c r="H81" i="1"/>
  <c r="H77" i="1"/>
  <c r="H73" i="1"/>
  <c r="H69" i="1"/>
  <c r="H65" i="1"/>
  <c r="H59" i="1"/>
  <c r="H55" i="1"/>
  <c r="H50" i="1"/>
  <c r="H44" i="1"/>
  <c r="H39" i="1"/>
  <c r="H35" i="1"/>
  <c r="H31" i="1"/>
  <c r="H26" i="1"/>
  <c r="H22" i="1"/>
  <c r="H16" i="1"/>
  <c r="H12" i="1"/>
  <c r="H103" i="1"/>
  <c r="H93" i="1"/>
  <c r="H85" i="1"/>
  <c r="H75" i="1"/>
  <c r="H67" i="1"/>
  <c r="H52" i="1"/>
  <c r="H41" i="1"/>
  <c r="H33" i="1"/>
  <c r="H24" i="1"/>
  <c r="H14" i="1"/>
  <c r="H96" i="1"/>
  <c r="H88" i="1"/>
  <c r="H78" i="1"/>
  <c r="H70" i="1"/>
  <c r="H60" i="1"/>
  <c r="H51" i="1"/>
  <c r="H40" i="1"/>
  <c r="H36" i="1"/>
  <c r="H28" i="1"/>
  <c r="H17" i="1"/>
  <c r="H104" i="1"/>
  <c r="H98" i="1"/>
  <c r="H94" i="1"/>
  <c r="H90" i="1"/>
  <c r="H86" i="1"/>
  <c r="H80" i="1"/>
  <c r="H76" i="1"/>
  <c r="H72" i="1"/>
  <c r="H68" i="1"/>
  <c r="H62" i="1"/>
  <c r="H58" i="1"/>
  <c r="H54" i="1"/>
  <c r="H49" i="1"/>
  <c r="H42" i="1"/>
  <c r="H38" i="1"/>
  <c r="H34" i="1"/>
  <c r="H30" i="1"/>
  <c r="H25" i="1"/>
  <c r="H20" i="1"/>
  <c r="H15" i="1"/>
  <c r="H10" i="1"/>
  <c r="G9" i="1"/>
  <c r="H9" i="1" l="1"/>
  <c r="F101" i="1"/>
  <c r="G101" i="1" s="1"/>
  <c r="F99" i="1"/>
  <c r="G99" i="1" s="1"/>
  <c r="F84" i="1"/>
  <c r="G84" i="1" s="1"/>
  <c r="F82" i="1"/>
  <c r="G82" i="1" s="1"/>
  <c r="F64" i="1"/>
  <c r="G64" i="1" s="1"/>
  <c r="F63" i="1"/>
  <c r="G63" i="1" s="1"/>
  <c r="F53" i="1"/>
  <c r="G53" i="1" s="1"/>
  <c r="F47" i="1"/>
  <c r="G47" i="1" s="1"/>
  <c r="F45" i="1"/>
  <c r="G45" i="1" s="1"/>
  <c r="F43" i="1"/>
  <c r="G43" i="1" s="1"/>
  <c r="F27" i="1"/>
  <c r="G27" i="1" s="1"/>
  <c r="F21" i="1"/>
  <c r="G21" i="1" s="1"/>
  <c r="F18" i="1"/>
  <c r="G18" i="1" s="1"/>
  <c r="H99" i="1" l="1"/>
  <c r="H18" i="1"/>
  <c r="H45" i="1"/>
  <c r="H64" i="1"/>
  <c r="H101" i="1"/>
  <c r="H43" i="1"/>
  <c r="H21" i="1"/>
  <c r="H82" i="1"/>
  <c r="H63" i="1"/>
  <c r="H47" i="1"/>
  <c r="H27" i="1"/>
  <c r="H53" i="1"/>
  <c r="H84" i="1"/>
  <c r="F11" i="1"/>
  <c r="G11" i="1" l="1"/>
  <c r="H11" i="1" s="1"/>
  <c r="H105" i="1" s="1"/>
  <c r="F105" i="1"/>
  <c r="G105" i="1" l="1"/>
</calcChain>
</file>

<file path=xl/comments1.xml><?xml version="1.0" encoding="utf-8"?>
<comments xmlns="http://schemas.openxmlformats.org/spreadsheetml/2006/main">
  <authors>
    <author>Танюшка</author>
  </authors>
  <commentLis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752м3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625м3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599м3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1207м3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1184м3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597м3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624м3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617м3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594м3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1246м3</t>
        </r>
      </text>
    </commen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637м3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Танюшка:</t>
        </r>
        <r>
          <rPr>
            <sz val="9"/>
            <color indexed="81"/>
            <rFont val="Tahoma"/>
            <family val="2"/>
            <charset val="204"/>
          </rPr>
          <t xml:space="preserve">
площадь по генплану 1404м3</t>
        </r>
      </text>
    </comment>
  </commentList>
</comments>
</file>

<file path=xl/sharedStrings.xml><?xml version="1.0" encoding="utf-8"?>
<sst xmlns="http://schemas.openxmlformats.org/spreadsheetml/2006/main" count="148" uniqueCount="32">
  <si>
    <t>№</t>
  </si>
  <si>
    <t>Ф.И.О.</t>
  </si>
  <si>
    <t>Уч №</t>
  </si>
  <si>
    <t>Сотки</t>
  </si>
  <si>
    <t>46,47,53</t>
  </si>
  <si>
    <t>59, 60</t>
  </si>
  <si>
    <t>62а</t>
  </si>
  <si>
    <t>69А</t>
  </si>
  <si>
    <t>ИТОГО членск взносов</t>
  </si>
  <si>
    <t>83/67</t>
  </si>
  <si>
    <t>66/67</t>
  </si>
  <si>
    <t>5/15</t>
  </si>
  <si>
    <t>110/111</t>
  </si>
  <si>
    <t>119/120</t>
  </si>
  <si>
    <t>Матрица</t>
  </si>
  <si>
    <t>без М</t>
  </si>
  <si>
    <t>с М</t>
  </si>
  <si>
    <t>м2</t>
  </si>
  <si>
    <t>"Утверждено"</t>
  </si>
  <si>
    <t>общим собрание членов СНТ "Новинки"</t>
  </si>
  <si>
    <t>Приложение  №2</t>
  </si>
  <si>
    <t>к Протоколу № 2 от 25 августа 2018 г.</t>
  </si>
  <si>
    <t>Расчет стоимости и сроки оплаты членских взносов с учетом площади участка с 2019 года по смете расходов, принятой Протоколом № 1 от 26 мая 2018 г.</t>
  </si>
  <si>
    <t>=</t>
  </si>
  <si>
    <t>Формула для участка с Матрицей</t>
  </si>
  <si>
    <t>Формула для участка без Матрицы</t>
  </si>
  <si>
    <t>количество соток * 1770 руб / 4 квартала</t>
  </si>
  <si>
    <t>количество соток * 1770 руб / 4 квартала - 86 руб.</t>
  </si>
  <si>
    <t>Примечание</t>
  </si>
  <si>
    <t>откорректировано с учетом отмежеванной площади</t>
  </si>
  <si>
    <r>
      <t xml:space="preserve">За I квартал 2019 г. </t>
    </r>
    <r>
      <rPr>
        <b/>
        <sz val="11"/>
        <color rgb="FFFF0000"/>
        <rFont val="Calibri"/>
        <family val="2"/>
        <charset val="204"/>
        <scheme val="minor"/>
      </rPr>
      <t>(срок оплаты до 10 января 2019 г)</t>
    </r>
  </si>
  <si>
    <r>
      <t xml:space="preserve">За II квартал 2019 г. </t>
    </r>
    <r>
      <rPr>
        <b/>
        <sz val="11"/>
        <color rgb="FFFF0000"/>
        <rFont val="Calibri"/>
        <family val="2"/>
        <charset val="204"/>
        <scheme val="minor"/>
      </rPr>
      <t>(срок оплаты до 10 апреля 2019 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</si>
</sst>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4" fillId="0" borderId="2" xfId="0" applyFont="1" applyFill="1" applyBorder="1"/>
    <xf numFmtId="0" fontId="14" fillId="0" borderId="0" xfId="0" applyFont="1" applyFill="1"/>
    <xf numFmtId="0" fontId="12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/>
    <xf numFmtId="0" fontId="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I6" sqref="I6"/>
    </sheetView>
  </sheetViews>
  <sheetFormatPr defaultRowHeight="15" x14ac:dyDescent="0.25"/>
  <cols>
    <col min="1" max="1" width="4.42578125" style="5" customWidth="1"/>
    <col min="2" max="2" width="28.5703125" style="5" customWidth="1"/>
    <col min="3" max="3" width="4.5703125" style="12" customWidth="1"/>
    <col min="4" max="4" width="8.140625" style="22" customWidth="1"/>
    <col min="5" max="5" width="6" style="7" customWidth="1"/>
    <col min="6" max="6" width="9.140625" style="21"/>
    <col min="7" max="7" width="17.85546875" style="32" customWidth="1"/>
    <col min="8" max="8" width="18.140625" style="32" customWidth="1"/>
    <col min="9" max="9" width="37.42578125" style="5" customWidth="1"/>
    <col min="10" max="16384" width="9.140625" style="5"/>
  </cols>
  <sheetData>
    <row r="1" spans="1:9" x14ac:dyDescent="0.25">
      <c r="G1" s="29"/>
      <c r="H1" s="29" t="s">
        <v>20</v>
      </c>
    </row>
    <row r="2" spans="1:9" x14ac:dyDescent="0.25">
      <c r="G2" s="29"/>
      <c r="H2" s="29" t="s">
        <v>21</v>
      </c>
    </row>
    <row r="3" spans="1:9" x14ac:dyDescent="0.25">
      <c r="G3" s="29"/>
      <c r="H3" s="29" t="s">
        <v>18</v>
      </c>
    </row>
    <row r="4" spans="1:9" ht="18.75" x14ac:dyDescent="0.3">
      <c r="A4" s="1"/>
      <c r="B4" s="1"/>
      <c r="C4" s="8"/>
      <c r="E4" s="2"/>
      <c r="G4" s="29"/>
      <c r="H4" s="29" t="s">
        <v>19</v>
      </c>
    </row>
    <row r="5" spans="1:9" ht="18.75" x14ac:dyDescent="0.3">
      <c r="A5" s="1"/>
      <c r="B5" s="1"/>
      <c r="C5" s="8"/>
      <c r="E5" s="2"/>
      <c r="G5" s="29"/>
      <c r="H5" s="29"/>
    </row>
    <row r="6" spans="1:9" ht="36.75" customHeight="1" x14ac:dyDescent="0.25">
      <c r="A6" s="44" t="s">
        <v>22</v>
      </c>
      <c r="B6" s="44"/>
      <c r="C6" s="44"/>
      <c r="D6" s="44"/>
      <c r="E6" s="44"/>
      <c r="F6" s="44"/>
      <c r="G6" s="44"/>
      <c r="H6" s="44"/>
    </row>
    <row r="7" spans="1:9" ht="13.5" customHeight="1" x14ac:dyDescent="0.3">
      <c r="A7" s="1"/>
      <c r="B7" s="1"/>
      <c r="C7" s="8"/>
      <c r="E7" s="2"/>
      <c r="G7" s="29"/>
      <c r="H7" s="29"/>
    </row>
    <row r="8" spans="1:9" ht="49.5" customHeight="1" x14ac:dyDescent="0.25">
      <c r="A8" s="34" t="s">
        <v>0</v>
      </c>
      <c r="B8" s="34" t="s">
        <v>1</v>
      </c>
      <c r="C8" s="35" t="s">
        <v>14</v>
      </c>
      <c r="D8" s="36" t="s">
        <v>2</v>
      </c>
      <c r="E8" s="34" t="s">
        <v>17</v>
      </c>
      <c r="F8" s="34" t="s">
        <v>3</v>
      </c>
      <c r="G8" s="34" t="s">
        <v>30</v>
      </c>
      <c r="H8" s="34" t="s">
        <v>31</v>
      </c>
      <c r="I8" s="34" t="s">
        <v>28</v>
      </c>
    </row>
    <row r="9" spans="1:9" x14ac:dyDescent="0.25">
      <c r="A9" s="3">
        <v>1</v>
      </c>
      <c r="B9" s="4"/>
      <c r="C9" s="9" t="s">
        <v>15</v>
      </c>
      <c r="D9" s="23">
        <v>4</v>
      </c>
      <c r="E9" s="17">
        <v>678</v>
      </c>
      <c r="F9" s="11">
        <f t="shared" ref="F9:F40" si="0">E9/100</f>
        <v>6.78</v>
      </c>
      <c r="G9" s="18">
        <f>ROUND(F9*1770/4,0)-86</f>
        <v>2914</v>
      </c>
      <c r="H9" s="18">
        <f t="shared" ref="H9:H40" si="1">G9</f>
        <v>2914</v>
      </c>
      <c r="I9" s="37"/>
    </row>
    <row r="10" spans="1:9" x14ac:dyDescent="0.25">
      <c r="A10" s="3">
        <v>2</v>
      </c>
      <c r="B10" s="4"/>
      <c r="C10" s="9" t="s">
        <v>15</v>
      </c>
      <c r="D10" s="24" t="s">
        <v>11</v>
      </c>
      <c r="E10" s="17">
        <v>975</v>
      </c>
      <c r="F10" s="11">
        <f t="shared" si="0"/>
        <v>9.75</v>
      </c>
      <c r="G10" s="18">
        <f>ROUND(F10*1770/4,0)-86</f>
        <v>4228</v>
      </c>
      <c r="H10" s="18">
        <f t="shared" si="1"/>
        <v>4228</v>
      </c>
      <c r="I10" s="37"/>
    </row>
    <row r="11" spans="1:9" x14ac:dyDescent="0.25">
      <c r="A11" s="3">
        <v>3</v>
      </c>
      <c r="B11" s="4"/>
      <c r="C11" s="9" t="s">
        <v>16</v>
      </c>
      <c r="D11" s="23">
        <v>6.13</v>
      </c>
      <c r="E11" s="17">
        <f>900+600</f>
        <v>1500</v>
      </c>
      <c r="F11" s="11">
        <f t="shared" si="0"/>
        <v>15</v>
      </c>
      <c r="G11" s="18">
        <f t="shared" ref="G11:G73" si="2">ROUND(F11*1770/4,0)</f>
        <v>6638</v>
      </c>
      <c r="H11" s="18">
        <f t="shared" si="1"/>
        <v>6638</v>
      </c>
      <c r="I11" s="37"/>
    </row>
    <row r="12" spans="1:9" x14ac:dyDescent="0.25">
      <c r="A12" s="3">
        <v>4</v>
      </c>
      <c r="B12" s="4"/>
      <c r="C12" s="9" t="s">
        <v>15</v>
      </c>
      <c r="D12" s="23">
        <v>7</v>
      </c>
      <c r="E12" s="17">
        <v>637</v>
      </c>
      <c r="F12" s="11">
        <f t="shared" si="0"/>
        <v>6.37</v>
      </c>
      <c r="G12" s="18">
        <f>ROUND(F12*1770/4,0)-86</f>
        <v>2733</v>
      </c>
      <c r="H12" s="18">
        <f t="shared" si="1"/>
        <v>2733</v>
      </c>
      <c r="I12" s="37"/>
    </row>
    <row r="13" spans="1:9" x14ac:dyDescent="0.25">
      <c r="A13" s="3">
        <v>5</v>
      </c>
      <c r="B13" s="4"/>
      <c r="C13" s="9" t="s">
        <v>15</v>
      </c>
      <c r="D13" s="23">
        <v>8</v>
      </c>
      <c r="E13" s="17">
        <v>640</v>
      </c>
      <c r="F13" s="11">
        <f t="shared" si="0"/>
        <v>6.4</v>
      </c>
      <c r="G13" s="18">
        <f>ROUND(F13*1770/4,0)-86</f>
        <v>2746</v>
      </c>
      <c r="H13" s="18">
        <f t="shared" si="1"/>
        <v>2746</v>
      </c>
      <c r="I13" s="37"/>
    </row>
    <row r="14" spans="1:9" x14ac:dyDescent="0.25">
      <c r="A14" s="3">
        <v>6</v>
      </c>
      <c r="B14" s="4"/>
      <c r="C14" s="9" t="s">
        <v>16</v>
      </c>
      <c r="D14" s="25">
        <v>9.1</v>
      </c>
      <c r="E14" s="17">
        <v>1319</v>
      </c>
      <c r="F14" s="11">
        <f t="shared" si="0"/>
        <v>13.19</v>
      </c>
      <c r="G14" s="18">
        <f t="shared" si="2"/>
        <v>5837</v>
      </c>
      <c r="H14" s="18">
        <f t="shared" si="1"/>
        <v>5837</v>
      </c>
      <c r="I14" s="37"/>
    </row>
    <row r="15" spans="1:9" x14ac:dyDescent="0.25">
      <c r="A15" s="3">
        <v>7</v>
      </c>
      <c r="B15" s="4"/>
      <c r="C15" s="9" t="s">
        <v>16</v>
      </c>
      <c r="D15" s="23">
        <v>11</v>
      </c>
      <c r="E15" s="17">
        <v>600</v>
      </c>
      <c r="F15" s="11">
        <f t="shared" si="0"/>
        <v>6</v>
      </c>
      <c r="G15" s="18">
        <f t="shared" si="2"/>
        <v>2655</v>
      </c>
      <c r="H15" s="18">
        <f t="shared" si="1"/>
        <v>2655</v>
      </c>
      <c r="I15" s="37"/>
    </row>
    <row r="16" spans="1:9" x14ac:dyDescent="0.25">
      <c r="A16" s="3">
        <v>8</v>
      </c>
      <c r="B16" s="4"/>
      <c r="C16" s="9" t="s">
        <v>16</v>
      </c>
      <c r="D16" s="26">
        <v>12</v>
      </c>
      <c r="E16" s="17">
        <v>600</v>
      </c>
      <c r="F16" s="11">
        <f t="shared" si="0"/>
        <v>6</v>
      </c>
      <c r="G16" s="18">
        <f t="shared" si="2"/>
        <v>2655</v>
      </c>
      <c r="H16" s="18">
        <f t="shared" si="1"/>
        <v>2655</v>
      </c>
      <c r="I16" s="37"/>
    </row>
    <row r="17" spans="1:9" x14ac:dyDescent="0.25">
      <c r="A17" s="3">
        <v>9</v>
      </c>
      <c r="B17" s="4"/>
      <c r="C17" s="9" t="s">
        <v>16</v>
      </c>
      <c r="D17" s="23">
        <v>14</v>
      </c>
      <c r="E17" s="17">
        <v>600</v>
      </c>
      <c r="F17" s="11">
        <f t="shared" si="0"/>
        <v>6</v>
      </c>
      <c r="G17" s="18">
        <f t="shared" si="2"/>
        <v>2655</v>
      </c>
      <c r="H17" s="18">
        <f t="shared" si="1"/>
        <v>2655</v>
      </c>
      <c r="I17" s="37"/>
    </row>
    <row r="18" spans="1:9" x14ac:dyDescent="0.25">
      <c r="A18" s="3">
        <v>10</v>
      </c>
      <c r="B18" s="4"/>
      <c r="C18" s="9" t="s">
        <v>16</v>
      </c>
      <c r="D18" s="23">
        <v>16.170000000000002</v>
      </c>
      <c r="E18" s="17">
        <f>589+600</f>
        <v>1189</v>
      </c>
      <c r="F18" s="11">
        <f t="shared" si="0"/>
        <v>11.89</v>
      </c>
      <c r="G18" s="18">
        <f t="shared" si="2"/>
        <v>5261</v>
      </c>
      <c r="H18" s="18">
        <f t="shared" si="1"/>
        <v>5261</v>
      </c>
      <c r="I18" s="37"/>
    </row>
    <row r="19" spans="1:9" x14ac:dyDescent="0.25">
      <c r="A19" s="3">
        <v>11</v>
      </c>
      <c r="B19" s="4"/>
      <c r="C19" s="9" t="s">
        <v>16</v>
      </c>
      <c r="D19" s="23">
        <v>19</v>
      </c>
      <c r="E19" s="17">
        <v>646</v>
      </c>
      <c r="F19" s="11">
        <f t="shared" si="0"/>
        <v>6.46</v>
      </c>
      <c r="G19" s="18">
        <f t="shared" si="2"/>
        <v>2859</v>
      </c>
      <c r="H19" s="18">
        <f t="shared" si="1"/>
        <v>2859</v>
      </c>
      <c r="I19" s="37"/>
    </row>
    <row r="20" spans="1:9" x14ac:dyDescent="0.25">
      <c r="A20" s="3">
        <v>12</v>
      </c>
      <c r="B20" s="4"/>
      <c r="C20" s="9" t="s">
        <v>15</v>
      </c>
      <c r="D20" s="23">
        <v>20</v>
      </c>
      <c r="E20" s="39">
        <v>600</v>
      </c>
      <c r="F20" s="11">
        <f t="shared" si="0"/>
        <v>6</v>
      </c>
      <c r="G20" s="18">
        <f>ROUND(F20*1770/4,0)-86</f>
        <v>2569</v>
      </c>
      <c r="H20" s="18">
        <f t="shared" si="1"/>
        <v>2569</v>
      </c>
      <c r="I20" s="38" t="s">
        <v>29</v>
      </c>
    </row>
    <row r="21" spans="1:9" x14ac:dyDescent="0.25">
      <c r="A21" s="3">
        <v>13</v>
      </c>
      <c r="B21" s="4"/>
      <c r="C21" s="9" t="s">
        <v>16</v>
      </c>
      <c r="D21" s="23">
        <v>21.34</v>
      </c>
      <c r="E21" s="17">
        <f>651+645</f>
        <v>1296</v>
      </c>
      <c r="F21" s="11">
        <f t="shared" si="0"/>
        <v>12.96</v>
      </c>
      <c r="G21" s="18">
        <f t="shared" si="2"/>
        <v>5735</v>
      </c>
      <c r="H21" s="18">
        <f t="shared" si="1"/>
        <v>5735</v>
      </c>
      <c r="I21" s="37"/>
    </row>
    <row r="22" spans="1:9" x14ac:dyDescent="0.25">
      <c r="A22" s="3">
        <v>14</v>
      </c>
      <c r="B22" s="4"/>
      <c r="C22" s="9" t="s">
        <v>16</v>
      </c>
      <c r="D22" s="23">
        <v>22</v>
      </c>
      <c r="E22" s="39">
        <v>600</v>
      </c>
      <c r="F22" s="11">
        <f t="shared" si="0"/>
        <v>6</v>
      </c>
      <c r="G22" s="18">
        <f t="shared" si="2"/>
        <v>2655</v>
      </c>
      <c r="H22" s="18">
        <f t="shared" si="1"/>
        <v>2655</v>
      </c>
      <c r="I22" s="38" t="s">
        <v>29</v>
      </c>
    </row>
    <row r="23" spans="1:9" x14ac:dyDescent="0.25">
      <c r="A23" s="3">
        <v>15</v>
      </c>
      <c r="B23" s="4"/>
      <c r="C23" s="9" t="s">
        <v>15</v>
      </c>
      <c r="D23" s="26">
        <v>23</v>
      </c>
      <c r="E23" s="17">
        <v>624</v>
      </c>
      <c r="F23" s="11">
        <f t="shared" si="0"/>
        <v>6.24</v>
      </c>
      <c r="G23" s="18">
        <f>ROUND(F23*1770/4,0)-86</f>
        <v>2675</v>
      </c>
      <c r="H23" s="18">
        <f t="shared" si="1"/>
        <v>2675</v>
      </c>
      <c r="I23" s="37"/>
    </row>
    <row r="24" spans="1:9" x14ac:dyDescent="0.25">
      <c r="A24" s="3">
        <v>16</v>
      </c>
      <c r="B24" s="4"/>
      <c r="C24" s="9" t="s">
        <v>16</v>
      </c>
      <c r="D24" s="23">
        <v>24</v>
      </c>
      <c r="E24" s="17">
        <v>593</v>
      </c>
      <c r="F24" s="11">
        <f t="shared" si="0"/>
        <v>5.93</v>
      </c>
      <c r="G24" s="18">
        <f t="shared" si="2"/>
        <v>2624</v>
      </c>
      <c r="H24" s="18">
        <f t="shared" si="1"/>
        <v>2624</v>
      </c>
      <c r="I24" s="37"/>
    </row>
    <row r="25" spans="1:9" x14ac:dyDescent="0.25">
      <c r="A25" s="3">
        <v>17</v>
      </c>
      <c r="B25" s="4"/>
      <c r="C25" s="9" t="s">
        <v>16</v>
      </c>
      <c r="D25" s="23">
        <v>25</v>
      </c>
      <c r="E25" s="17">
        <v>771</v>
      </c>
      <c r="F25" s="11">
        <f t="shared" si="0"/>
        <v>7.71</v>
      </c>
      <c r="G25" s="18">
        <f t="shared" si="2"/>
        <v>3412</v>
      </c>
      <c r="H25" s="18">
        <f t="shared" si="1"/>
        <v>3412</v>
      </c>
      <c r="I25" s="37"/>
    </row>
    <row r="26" spans="1:9" x14ac:dyDescent="0.25">
      <c r="A26" s="3">
        <v>18</v>
      </c>
      <c r="B26" s="4"/>
      <c r="C26" s="9" t="s">
        <v>15</v>
      </c>
      <c r="D26" s="23">
        <v>26</v>
      </c>
      <c r="E26" s="39">
        <v>600</v>
      </c>
      <c r="F26" s="11">
        <f t="shared" si="0"/>
        <v>6</v>
      </c>
      <c r="G26" s="18">
        <f>ROUND(F26*1770/4,0)-86</f>
        <v>2569</v>
      </c>
      <c r="H26" s="18">
        <f t="shared" si="1"/>
        <v>2569</v>
      </c>
      <c r="I26" s="38" t="s">
        <v>29</v>
      </c>
    </row>
    <row r="27" spans="1:9" x14ac:dyDescent="0.25">
      <c r="A27" s="3">
        <v>19</v>
      </c>
      <c r="B27" s="4"/>
      <c r="C27" s="10" t="s">
        <v>16</v>
      </c>
      <c r="D27" s="23">
        <v>27.49</v>
      </c>
      <c r="E27" s="41">
        <v>1350</v>
      </c>
      <c r="F27" s="11">
        <f t="shared" si="0"/>
        <v>13.5</v>
      </c>
      <c r="G27" s="18">
        <f t="shared" si="2"/>
        <v>5974</v>
      </c>
      <c r="H27" s="18">
        <f t="shared" si="1"/>
        <v>5974</v>
      </c>
      <c r="I27" s="38" t="s">
        <v>29</v>
      </c>
    </row>
    <row r="28" spans="1:9" x14ac:dyDescent="0.25">
      <c r="A28" s="3">
        <v>20</v>
      </c>
      <c r="B28" s="4"/>
      <c r="C28" s="9" t="s">
        <v>16</v>
      </c>
      <c r="D28" s="23">
        <v>28</v>
      </c>
      <c r="E28" s="17">
        <v>830</v>
      </c>
      <c r="F28" s="11">
        <f t="shared" si="0"/>
        <v>8.3000000000000007</v>
      </c>
      <c r="G28" s="18">
        <f t="shared" si="2"/>
        <v>3673</v>
      </c>
      <c r="H28" s="18">
        <f t="shared" si="1"/>
        <v>3673</v>
      </c>
      <c r="I28" s="37"/>
    </row>
    <row r="29" spans="1:9" x14ac:dyDescent="0.25">
      <c r="A29" s="3">
        <v>21</v>
      </c>
      <c r="B29" s="4"/>
      <c r="C29" s="9" t="s">
        <v>15</v>
      </c>
      <c r="D29" s="23">
        <v>29</v>
      </c>
      <c r="E29" s="17">
        <v>584</v>
      </c>
      <c r="F29" s="11">
        <f t="shared" si="0"/>
        <v>5.84</v>
      </c>
      <c r="G29" s="18">
        <f>ROUND(F29*1770/4,0)-86</f>
        <v>2498</v>
      </c>
      <c r="H29" s="18">
        <f t="shared" si="1"/>
        <v>2498</v>
      </c>
      <c r="I29" s="37"/>
    </row>
    <row r="30" spans="1:9" x14ac:dyDescent="0.25">
      <c r="A30" s="3">
        <v>22</v>
      </c>
      <c r="B30" s="4"/>
      <c r="C30" s="9" t="s">
        <v>16</v>
      </c>
      <c r="D30" s="23">
        <v>30</v>
      </c>
      <c r="E30" s="39">
        <v>659</v>
      </c>
      <c r="F30" s="11">
        <f t="shared" si="0"/>
        <v>6.59</v>
      </c>
      <c r="G30" s="18">
        <f t="shared" si="2"/>
        <v>2916</v>
      </c>
      <c r="H30" s="18">
        <f t="shared" si="1"/>
        <v>2916</v>
      </c>
      <c r="I30" s="38" t="s">
        <v>29</v>
      </c>
    </row>
    <row r="31" spans="1:9" x14ac:dyDescent="0.25">
      <c r="A31" s="3">
        <v>23</v>
      </c>
      <c r="B31" s="4"/>
      <c r="C31" s="9" t="s">
        <v>16</v>
      </c>
      <c r="D31" s="23">
        <v>31</v>
      </c>
      <c r="E31" s="39">
        <v>600</v>
      </c>
      <c r="F31" s="11">
        <f t="shared" si="0"/>
        <v>6</v>
      </c>
      <c r="G31" s="18">
        <f t="shared" si="2"/>
        <v>2655</v>
      </c>
      <c r="H31" s="18">
        <f t="shared" si="1"/>
        <v>2655</v>
      </c>
      <c r="I31" s="38" t="s">
        <v>29</v>
      </c>
    </row>
    <row r="32" spans="1:9" x14ac:dyDescent="0.25">
      <c r="A32" s="3">
        <v>24</v>
      </c>
      <c r="B32" s="4"/>
      <c r="C32" s="9" t="s">
        <v>16</v>
      </c>
      <c r="D32" s="23">
        <v>32</v>
      </c>
      <c r="E32" s="17">
        <v>625</v>
      </c>
      <c r="F32" s="11">
        <f t="shared" si="0"/>
        <v>6.25</v>
      </c>
      <c r="G32" s="18">
        <f t="shared" si="2"/>
        <v>2766</v>
      </c>
      <c r="H32" s="18">
        <f t="shared" si="1"/>
        <v>2766</v>
      </c>
      <c r="I32" s="37"/>
    </row>
    <row r="33" spans="1:9" x14ac:dyDescent="0.25">
      <c r="A33" s="3">
        <v>25</v>
      </c>
      <c r="B33" s="4"/>
      <c r="C33" s="9" t="s">
        <v>16</v>
      </c>
      <c r="D33" s="23">
        <v>33</v>
      </c>
      <c r="E33" s="39">
        <v>600</v>
      </c>
      <c r="F33" s="11">
        <f t="shared" si="0"/>
        <v>6</v>
      </c>
      <c r="G33" s="18">
        <f t="shared" si="2"/>
        <v>2655</v>
      </c>
      <c r="H33" s="18">
        <f t="shared" si="1"/>
        <v>2655</v>
      </c>
      <c r="I33" s="38" t="s">
        <v>29</v>
      </c>
    </row>
    <row r="34" spans="1:9" x14ac:dyDescent="0.25">
      <c r="A34" s="3">
        <v>26</v>
      </c>
      <c r="B34" s="30"/>
      <c r="C34" s="9" t="s">
        <v>15</v>
      </c>
      <c r="D34" s="26">
        <v>35</v>
      </c>
      <c r="E34" s="31">
        <v>600</v>
      </c>
      <c r="F34" s="11">
        <f t="shared" si="0"/>
        <v>6</v>
      </c>
      <c r="G34" s="18">
        <f>ROUND(F34*1770/4,0)-86</f>
        <v>2569</v>
      </c>
      <c r="H34" s="18">
        <f t="shared" si="1"/>
        <v>2569</v>
      </c>
      <c r="I34" s="37"/>
    </row>
    <row r="35" spans="1:9" x14ac:dyDescent="0.25">
      <c r="A35" s="3">
        <v>27</v>
      </c>
      <c r="B35" s="4"/>
      <c r="C35" s="9" t="s">
        <v>16</v>
      </c>
      <c r="D35" s="23">
        <v>36</v>
      </c>
      <c r="E35" s="17">
        <v>600</v>
      </c>
      <c r="F35" s="11">
        <f t="shared" si="0"/>
        <v>6</v>
      </c>
      <c r="G35" s="18">
        <f t="shared" si="2"/>
        <v>2655</v>
      </c>
      <c r="H35" s="18">
        <f t="shared" si="1"/>
        <v>2655</v>
      </c>
      <c r="I35" s="37"/>
    </row>
    <row r="36" spans="1:9" x14ac:dyDescent="0.25">
      <c r="A36" s="3">
        <v>28</v>
      </c>
      <c r="B36" s="4"/>
      <c r="C36" s="9" t="s">
        <v>15</v>
      </c>
      <c r="D36" s="23">
        <v>37</v>
      </c>
      <c r="E36" s="17">
        <v>600</v>
      </c>
      <c r="F36" s="11">
        <f t="shared" si="0"/>
        <v>6</v>
      </c>
      <c r="G36" s="18">
        <f>ROUND(F36*1770/4,0)-86</f>
        <v>2569</v>
      </c>
      <c r="H36" s="18">
        <f t="shared" si="1"/>
        <v>2569</v>
      </c>
      <c r="I36" s="37"/>
    </row>
    <row r="37" spans="1:9" x14ac:dyDescent="0.25">
      <c r="A37" s="3">
        <v>29</v>
      </c>
      <c r="B37" s="4"/>
      <c r="C37" s="9" t="s">
        <v>16</v>
      </c>
      <c r="D37" s="23">
        <v>38</v>
      </c>
      <c r="E37" s="17">
        <v>610</v>
      </c>
      <c r="F37" s="11">
        <f t="shared" si="0"/>
        <v>6.1</v>
      </c>
      <c r="G37" s="18">
        <f t="shared" si="2"/>
        <v>2699</v>
      </c>
      <c r="H37" s="18">
        <f t="shared" si="1"/>
        <v>2699</v>
      </c>
      <c r="I37" s="37"/>
    </row>
    <row r="38" spans="1:9" x14ac:dyDescent="0.25">
      <c r="A38" s="3">
        <v>30</v>
      </c>
      <c r="B38" s="4"/>
      <c r="C38" s="9" t="s">
        <v>16</v>
      </c>
      <c r="D38" s="26">
        <v>39</v>
      </c>
      <c r="E38" s="39">
        <v>600</v>
      </c>
      <c r="F38" s="11">
        <f t="shared" si="0"/>
        <v>6</v>
      </c>
      <c r="G38" s="18">
        <f t="shared" si="2"/>
        <v>2655</v>
      </c>
      <c r="H38" s="18">
        <f t="shared" si="1"/>
        <v>2655</v>
      </c>
      <c r="I38" s="38" t="s">
        <v>29</v>
      </c>
    </row>
    <row r="39" spans="1:9" x14ac:dyDescent="0.25">
      <c r="A39" s="3">
        <v>31</v>
      </c>
      <c r="B39" s="30"/>
      <c r="C39" s="9" t="s">
        <v>15</v>
      </c>
      <c r="D39" s="26">
        <v>40</v>
      </c>
      <c r="E39" s="31">
        <v>621</v>
      </c>
      <c r="F39" s="11">
        <f t="shared" si="0"/>
        <v>6.21</v>
      </c>
      <c r="G39" s="18">
        <f>ROUND(F39*1770/4,0)-86</f>
        <v>2662</v>
      </c>
      <c r="H39" s="18">
        <f t="shared" si="1"/>
        <v>2662</v>
      </c>
      <c r="I39" s="37"/>
    </row>
    <row r="40" spans="1:9" x14ac:dyDescent="0.25">
      <c r="A40" s="3">
        <v>32</v>
      </c>
      <c r="B40" s="4"/>
      <c r="C40" s="9" t="s">
        <v>16</v>
      </c>
      <c r="D40" s="23">
        <v>41</v>
      </c>
      <c r="E40" s="17">
        <v>580</v>
      </c>
      <c r="F40" s="11">
        <f t="shared" si="0"/>
        <v>5.8</v>
      </c>
      <c r="G40" s="18">
        <f t="shared" si="2"/>
        <v>2567</v>
      </c>
      <c r="H40" s="18">
        <f t="shared" si="1"/>
        <v>2567</v>
      </c>
      <c r="I40" s="37"/>
    </row>
    <row r="41" spans="1:9" x14ac:dyDescent="0.25">
      <c r="A41" s="3">
        <v>33</v>
      </c>
      <c r="B41" s="30"/>
      <c r="C41" s="9" t="s">
        <v>15</v>
      </c>
      <c r="D41" s="26">
        <v>42</v>
      </c>
      <c r="E41" s="31">
        <v>602</v>
      </c>
      <c r="F41" s="11">
        <f t="shared" ref="F41:F72" si="3">E41/100</f>
        <v>6.02</v>
      </c>
      <c r="G41" s="18">
        <f>ROUND(F41*1770/4,0)-86</f>
        <v>2578</v>
      </c>
      <c r="H41" s="18">
        <f t="shared" ref="H41:H72" si="4">G41</f>
        <v>2578</v>
      </c>
      <c r="I41" s="37"/>
    </row>
    <row r="42" spans="1:9" x14ac:dyDescent="0.25">
      <c r="A42" s="3">
        <v>34</v>
      </c>
      <c r="B42" s="4"/>
      <c r="C42" s="9" t="s">
        <v>16</v>
      </c>
      <c r="D42" s="23">
        <v>43</v>
      </c>
      <c r="E42" s="17">
        <v>595</v>
      </c>
      <c r="F42" s="11">
        <f t="shared" si="3"/>
        <v>5.95</v>
      </c>
      <c r="G42" s="18">
        <f t="shared" si="2"/>
        <v>2633</v>
      </c>
      <c r="H42" s="18">
        <f t="shared" si="4"/>
        <v>2633</v>
      </c>
      <c r="I42" s="37"/>
    </row>
    <row r="43" spans="1:9" x14ac:dyDescent="0.25">
      <c r="A43" s="3">
        <v>35</v>
      </c>
      <c r="B43" s="4"/>
      <c r="C43" s="9" t="s">
        <v>16</v>
      </c>
      <c r="D43" s="26">
        <v>44.55</v>
      </c>
      <c r="E43" s="39">
        <v>1200</v>
      </c>
      <c r="F43" s="11">
        <f t="shared" si="3"/>
        <v>12</v>
      </c>
      <c r="G43" s="18">
        <f t="shared" si="2"/>
        <v>5310</v>
      </c>
      <c r="H43" s="18">
        <f t="shared" si="4"/>
        <v>5310</v>
      </c>
      <c r="I43" s="38" t="s">
        <v>29</v>
      </c>
    </row>
    <row r="44" spans="1:9" x14ac:dyDescent="0.25">
      <c r="A44" s="3">
        <v>36</v>
      </c>
      <c r="B44" s="4"/>
      <c r="C44" s="9" t="s">
        <v>16</v>
      </c>
      <c r="D44" s="23">
        <v>45</v>
      </c>
      <c r="E44" s="17">
        <v>595</v>
      </c>
      <c r="F44" s="11">
        <f t="shared" si="3"/>
        <v>5.95</v>
      </c>
      <c r="G44" s="18">
        <f t="shared" si="2"/>
        <v>2633</v>
      </c>
      <c r="H44" s="18">
        <f t="shared" si="4"/>
        <v>2633</v>
      </c>
      <c r="I44" s="37"/>
    </row>
    <row r="45" spans="1:9" x14ac:dyDescent="0.25">
      <c r="A45" s="3">
        <v>37</v>
      </c>
      <c r="B45" s="4"/>
      <c r="C45" s="9" t="s">
        <v>16</v>
      </c>
      <c r="D45" s="26" t="s">
        <v>4</v>
      </c>
      <c r="E45" s="17">
        <f>1200+620</f>
        <v>1820</v>
      </c>
      <c r="F45" s="11">
        <f t="shared" si="3"/>
        <v>18.2</v>
      </c>
      <c r="G45" s="18">
        <f t="shared" si="2"/>
        <v>8054</v>
      </c>
      <c r="H45" s="18">
        <f t="shared" si="4"/>
        <v>8054</v>
      </c>
      <c r="I45" s="37"/>
    </row>
    <row r="46" spans="1:9" x14ac:dyDescent="0.25">
      <c r="A46" s="3">
        <v>38</v>
      </c>
      <c r="B46" s="4"/>
      <c r="C46" s="9" t="s">
        <v>15</v>
      </c>
      <c r="D46" s="23">
        <v>48</v>
      </c>
      <c r="E46" s="39">
        <v>613</v>
      </c>
      <c r="F46" s="11">
        <f t="shared" si="3"/>
        <v>6.13</v>
      </c>
      <c r="G46" s="18">
        <f>ROUND(F46*1770/4,0)-86</f>
        <v>2627</v>
      </c>
      <c r="H46" s="18">
        <f t="shared" si="4"/>
        <v>2627</v>
      </c>
      <c r="I46" s="38" t="s">
        <v>29</v>
      </c>
    </row>
    <row r="47" spans="1:9" x14ac:dyDescent="0.25">
      <c r="A47" s="3">
        <v>39</v>
      </c>
      <c r="B47" s="4"/>
      <c r="C47" s="9" t="s">
        <v>16</v>
      </c>
      <c r="D47" s="23">
        <v>50.51</v>
      </c>
      <c r="E47" s="39">
        <v>1190</v>
      </c>
      <c r="F47" s="11">
        <f t="shared" si="3"/>
        <v>11.9</v>
      </c>
      <c r="G47" s="18">
        <f t="shared" si="2"/>
        <v>5266</v>
      </c>
      <c r="H47" s="18">
        <f t="shared" si="4"/>
        <v>5266</v>
      </c>
      <c r="I47" s="38" t="s">
        <v>29</v>
      </c>
    </row>
    <row r="48" spans="1:9" x14ac:dyDescent="0.25">
      <c r="A48" s="3">
        <v>40</v>
      </c>
      <c r="B48" s="4"/>
      <c r="C48" s="9" t="s">
        <v>16</v>
      </c>
      <c r="D48" s="23">
        <v>52</v>
      </c>
      <c r="E48" s="17">
        <v>625</v>
      </c>
      <c r="F48" s="11">
        <f t="shared" si="3"/>
        <v>6.25</v>
      </c>
      <c r="G48" s="18">
        <f t="shared" si="2"/>
        <v>2766</v>
      </c>
      <c r="H48" s="18">
        <f t="shared" si="4"/>
        <v>2766</v>
      </c>
      <c r="I48" s="37"/>
    </row>
    <row r="49" spans="1:9" x14ac:dyDescent="0.25">
      <c r="A49" s="3">
        <v>41</v>
      </c>
      <c r="B49" s="4"/>
      <c r="C49" s="9" t="s">
        <v>16</v>
      </c>
      <c r="D49" s="23">
        <v>54</v>
      </c>
      <c r="E49" s="39">
        <v>600</v>
      </c>
      <c r="F49" s="11">
        <f t="shared" si="3"/>
        <v>6</v>
      </c>
      <c r="G49" s="18">
        <f t="shared" si="2"/>
        <v>2655</v>
      </c>
      <c r="H49" s="18">
        <f t="shared" si="4"/>
        <v>2655</v>
      </c>
      <c r="I49" s="38" t="s">
        <v>29</v>
      </c>
    </row>
    <row r="50" spans="1:9" x14ac:dyDescent="0.25">
      <c r="A50" s="3">
        <v>42</v>
      </c>
      <c r="B50" s="4"/>
      <c r="C50" s="9" t="s">
        <v>16</v>
      </c>
      <c r="D50" s="23">
        <v>56</v>
      </c>
      <c r="E50" s="39">
        <v>604</v>
      </c>
      <c r="F50" s="11">
        <f t="shared" si="3"/>
        <v>6.04</v>
      </c>
      <c r="G50" s="18">
        <f t="shared" si="2"/>
        <v>2673</v>
      </c>
      <c r="H50" s="18">
        <f t="shared" si="4"/>
        <v>2673</v>
      </c>
      <c r="I50" s="38" t="s">
        <v>29</v>
      </c>
    </row>
    <row r="51" spans="1:9" x14ac:dyDescent="0.25">
      <c r="A51" s="3">
        <v>43</v>
      </c>
      <c r="B51" s="30"/>
      <c r="C51" s="9" t="s">
        <v>15</v>
      </c>
      <c r="D51" s="26">
        <v>57</v>
      </c>
      <c r="E51" s="31">
        <v>600</v>
      </c>
      <c r="F51" s="11">
        <f t="shared" si="3"/>
        <v>6</v>
      </c>
      <c r="G51" s="18">
        <f>ROUND(F51*1770/4,0)-86</f>
        <v>2569</v>
      </c>
      <c r="H51" s="18">
        <f t="shared" si="4"/>
        <v>2569</v>
      </c>
      <c r="I51" s="37"/>
    </row>
    <row r="52" spans="1:9" x14ac:dyDescent="0.25">
      <c r="A52" s="3">
        <v>44</v>
      </c>
      <c r="B52" s="4"/>
      <c r="C52" s="9" t="s">
        <v>16</v>
      </c>
      <c r="D52" s="23">
        <v>58</v>
      </c>
      <c r="E52" s="17">
        <v>591</v>
      </c>
      <c r="F52" s="11">
        <f t="shared" si="3"/>
        <v>5.91</v>
      </c>
      <c r="G52" s="18">
        <f>ROUND(F52*1770/4,0)</f>
        <v>2615</v>
      </c>
      <c r="H52" s="18">
        <f t="shared" si="4"/>
        <v>2615</v>
      </c>
      <c r="I52" s="37"/>
    </row>
    <row r="53" spans="1:9" ht="14.25" customHeight="1" x14ac:dyDescent="0.25">
      <c r="A53" s="3">
        <v>45</v>
      </c>
      <c r="B53" s="4"/>
      <c r="C53" s="9" t="s">
        <v>16</v>
      </c>
      <c r="D53" s="26" t="s">
        <v>5</v>
      </c>
      <c r="E53" s="17">
        <f>600+600</f>
        <v>1200</v>
      </c>
      <c r="F53" s="11">
        <f t="shared" si="3"/>
        <v>12</v>
      </c>
      <c r="G53" s="18">
        <f>ROUND(F53*1770/4,0)</f>
        <v>5310</v>
      </c>
      <c r="H53" s="18">
        <f t="shared" si="4"/>
        <v>5310</v>
      </c>
      <c r="I53" s="37"/>
    </row>
    <row r="54" spans="1:9" x14ac:dyDescent="0.25">
      <c r="A54" s="3">
        <v>46</v>
      </c>
      <c r="B54" s="4"/>
      <c r="C54" s="9" t="s">
        <v>16</v>
      </c>
      <c r="D54" s="23">
        <v>61</v>
      </c>
      <c r="E54" s="17">
        <v>605</v>
      </c>
      <c r="F54" s="11">
        <f t="shared" si="3"/>
        <v>6.05</v>
      </c>
      <c r="G54" s="18">
        <f>ROUND(F54*1770/4,0)</f>
        <v>2677</v>
      </c>
      <c r="H54" s="18">
        <f t="shared" si="4"/>
        <v>2677</v>
      </c>
      <c r="I54" s="37"/>
    </row>
    <row r="55" spans="1:9" x14ac:dyDescent="0.25">
      <c r="A55" s="3">
        <v>47</v>
      </c>
      <c r="B55" s="4"/>
      <c r="C55" s="9" t="s">
        <v>15</v>
      </c>
      <c r="D55" s="23" t="s">
        <v>6</v>
      </c>
      <c r="E55" s="17">
        <v>600</v>
      </c>
      <c r="F55" s="11">
        <f t="shared" si="3"/>
        <v>6</v>
      </c>
      <c r="G55" s="18">
        <f>ROUND(F55*1770/4,0)-86</f>
        <v>2569</v>
      </c>
      <c r="H55" s="18">
        <f t="shared" si="4"/>
        <v>2569</v>
      </c>
      <c r="I55" s="37"/>
    </row>
    <row r="56" spans="1:9" x14ac:dyDescent="0.25">
      <c r="A56" s="3">
        <v>48</v>
      </c>
      <c r="B56" s="4"/>
      <c r="C56" s="9" t="s">
        <v>16</v>
      </c>
      <c r="D56" s="23">
        <v>62</v>
      </c>
      <c r="E56" s="17">
        <v>610</v>
      </c>
      <c r="F56" s="11">
        <f t="shared" si="3"/>
        <v>6.1</v>
      </c>
      <c r="G56" s="18">
        <f t="shared" si="2"/>
        <v>2699</v>
      </c>
      <c r="H56" s="18">
        <f t="shared" si="4"/>
        <v>2699</v>
      </c>
      <c r="I56" s="37"/>
    </row>
    <row r="57" spans="1:9" x14ac:dyDescent="0.25">
      <c r="A57" s="3">
        <v>49</v>
      </c>
      <c r="B57" s="4"/>
      <c r="C57" s="9" t="s">
        <v>16</v>
      </c>
      <c r="D57" s="23">
        <v>63</v>
      </c>
      <c r="E57" s="39">
        <v>600</v>
      </c>
      <c r="F57" s="11">
        <f t="shared" si="3"/>
        <v>6</v>
      </c>
      <c r="G57" s="18">
        <f t="shared" si="2"/>
        <v>2655</v>
      </c>
      <c r="H57" s="18">
        <f t="shared" si="4"/>
        <v>2655</v>
      </c>
      <c r="I57" s="38" t="s">
        <v>29</v>
      </c>
    </row>
    <row r="58" spans="1:9" x14ac:dyDescent="0.25">
      <c r="A58" s="3">
        <v>50</v>
      </c>
      <c r="B58" s="4"/>
      <c r="C58" s="9" t="s">
        <v>16</v>
      </c>
      <c r="D58" s="23">
        <v>64</v>
      </c>
      <c r="E58" s="17">
        <v>616</v>
      </c>
      <c r="F58" s="11">
        <f t="shared" si="3"/>
        <v>6.16</v>
      </c>
      <c r="G58" s="18">
        <f t="shared" si="2"/>
        <v>2726</v>
      </c>
      <c r="H58" s="18">
        <f t="shared" si="4"/>
        <v>2726</v>
      </c>
      <c r="I58" s="37"/>
    </row>
    <row r="59" spans="1:9" x14ac:dyDescent="0.25">
      <c r="A59" s="3">
        <v>51</v>
      </c>
      <c r="B59" s="4"/>
      <c r="C59" s="9" t="s">
        <v>16</v>
      </c>
      <c r="D59" s="23">
        <v>65</v>
      </c>
      <c r="E59" s="17">
        <v>619</v>
      </c>
      <c r="F59" s="11">
        <f t="shared" si="3"/>
        <v>6.19</v>
      </c>
      <c r="G59" s="18">
        <f t="shared" si="2"/>
        <v>2739</v>
      </c>
      <c r="H59" s="18">
        <f t="shared" si="4"/>
        <v>2739</v>
      </c>
      <c r="I59" s="37"/>
    </row>
    <row r="60" spans="1:9" x14ac:dyDescent="0.25">
      <c r="A60" s="3">
        <v>52</v>
      </c>
      <c r="B60" s="4"/>
      <c r="C60" s="9" t="s">
        <v>16</v>
      </c>
      <c r="D60" s="23" t="s">
        <v>10</v>
      </c>
      <c r="E60" s="17">
        <v>794</v>
      </c>
      <c r="F60" s="11">
        <f t="shared" si="3"/>
        <v>7.94</v>
      </c>
      <c r="G60" s="18">
        <f t="shared" si="2"/>
        <v>3513</v>
      </c>
      <c r="H60" s="18">
        <f t="shared" si="4"/>
        <v>3513</v>
      </c>
      <c r="I60" s="37"/>
    </row>
    <row r="61" spans="1:9" x14ac:dyDescent="0.25">
      <c r="A61" s="3">
        <v>53</v>
      </c>
      <c r="B61" s="30"/>
      <c r="C61" s="9" t="s">
        <v>15</v>
      </c>
      <c r="D61" s="26">
        <v>68</v>
      </c>
      <c r="E61" s="31">
        <v>599</v>
      </c>
      <c r="F61" s="11">
        <f t="shared" si="3"/>
        <v>5.99</v>
      </c>
      <c r="G61" s="18">
        <f>ROUND(F61*1770/4,0)-86</f>
        <v>2565</v>
      </c>
      <c r="H61" s="18">
        <f t="shared" si="4"/>
        <v>2565</v>
      </c>
      <c r="I61" s="37"/>
    </row>
    <row r="62" spans="1:9" x14ac:dyDescent="0.25">
      <c r="A62" s="3">
        <v>54</v>
      </c>
      <c r="B62" s="4"/>
      <c r="C62" s="9" t="s">
        <v>16</v>
      </c>
      <c r="D62" s="23" t="s">
        <v>7</v>
      </c>
      <c r="E62" s="17">
        <v>599</v>
      </c>
      <c r="F62" s="11">
        <f t="shared" si="3"/>
        <v>5.99</v>
      </c>
      <c r="G62" s="18">
        <f t="shared" si="2"/>
        <v>2651</v>
      </c>
      <c r="H62" s="18">
        <f t="shared" si="4"/>
        <v>2651</v>
      </c>
      <c r="I62" s="37"/>
    </row>
    <row r="63" spans="1:9" x14ac:dyDescent="0.25">
      <c r="A63" s="3">
        <v>55</v>
      </c>
      <c r="B63" s="30"/>
      <c r="C63" s="9" t="s">
        <v>15</v>
      </c>
      <c r="D63" s="26">
        <v>70.709999999999994</v>
      </c>
      <c r="E63" s="31">
        <f>595+596</f>
        <v>1191</v>
      </c>
      <c r="F63" s="11">
        <f t="shared" si="3"/>
        <v>11.91</v>
      </c>
      <c r="G63" s="18">
        <f>ROUND(F63*1770/4,0)-86</f>
        <v>5184</v>
      </c>
      <c r="H63" s="18">
        <f t="shared" si="4"/>
        <v>5184</v>
      </c>
      <c r="I63" s="37"/>
    </row>
    <row r="64" spans="1:9" x14ac:dyDescent="0.25">
      <c r="A64" s="3">
        <v>56</v>
      </c>
      <c r="B64" s="4"/>
      <c r="C64" s="9" t="s">
        <v>16</v>
      </c>
      <c r="D64" s="23">
        <v>72.73</v>
      </c>
      <c r="E64" s="17">
        <f>614+600</f>
        <v>1214</v>
      </c>
      <c r="F64" s="11">
        <f t="shared" si="3"/>
        <v>12.14</v>
      </c>
      <c r="G64" s="18">
        <f t="shared" si="2"/>
        <v>5372</v>
      </c>
      <c r="H64" s="18">
        <f t="shared" si="4"/>
        <v>5372</v>
      </c>
      <c r="I64" s="37"/>
    </row>
    <row r="65" spans="1:9" x14ac:dyDescent="0.25">
      <c r="A65" s="3">
        <v>57</v>
      </c>
      <c r="B65" s="4"/>
      <c r="C65" s="9" t="s">
        <v>16</v>
      </c>
      <c r="D65" s="23">
        <v>74</v>
      </c>
      <c r="E65" s="17">
        <v>607</v>
      </c>
      <c r="F65" s="11">
        <f t="shared" si="3"/>
        <v>6.07</v>
      </c>
      <c r="G65" s="18">
        <f t="shared" si="2"/>
        <v>2686</v>
      </c>
      <c r="H65" s="18">
        <f t="shared" si="4"/>
        <v>2686</v>
      </c>
      <c r="I65" s="37"/>
    </row>
    <row r="66" spans="1:9" x14ac:dyDescent="0.25">
      <c r="A66" s="3">
        <v>58</v>
      </c>
      <c r="B66" s="4"/>
      <c r="C66" s="9" t="s">
        <v>15</v>
      </c>
      <c r="D66" s="23">
        <v>75</v>
      </c>
      <c r="E66" s="17">
        <v>606</v>
      </c>
      <c r="F66" s="11">
        <f t="shared" si="3"/>
        <v>6.06</v>
      </c>
      <c r="G66" s="18">
        <f>ROUND(F66*1770/4,0)-86</f>
        <v>2596</v>
      </c>
      <c r="H66" s="18">
        <f t="shared" si="4"/>
        <v>2596</v>
      </c>
      <c r="I66" s="37"/>
    </row>
    <row r="67" spans="1:9" x14ac:dyDescent="0.25">
      <c r="A67" s="3">
        <v>59</v>
      </c>
      <c r="B67" s="4"/>
      <c r="C67" s="9" t="s">
        <v>16</v>
      </c>
      <c r="D67" s="23">
        <v>76</v>
      </c>
      <c r="E67" s="17">
        <v>613</v>
      </c>
      <c r="F67" s="11">
        <f t="shared" si="3"/>
        <v>6.13</v>
      </c>
      <c r="G67" s="18">
        <f t="shared" si="2"/>
        <v>2713</v>
      </c>
      <c r="H67" s="18">
        <f t="shared" si="4"/>
        <v>2713</v>
      </c>
      <c r="I67" s="37"/>
    </row>
    <row r="68" spans="1:9" x14ac:dyDescent="0.25">
      <c r="A68" s="3">
        <v>60</v>
      </c>
      <c r="B68" s="30"/>
      <c r="C68" s="9" t="s">
        <v>15</v>
      </c>
      <c r="D68" s="26">
        <v>77</v>
      </c>
      <c r="E68" s="31">
        <v>591</v>
      </c>
      <c r="F68" s="11">
        <f t="shared" si="3"/>
        <v>5.91</v>
      </c>
      <c r="G68" s="18">
        <f>ROUND(F68*1770/4,0)-86</f>
        <v>2529</v>
      </c>
      <c r="H68" s="18">
        <f t="shared" si="4"/>
        <v>2529</v>
      </c>
      <c r="I68" s="37"/>
    </row>
    <row r="69" spans="1:9" x14ac:dyDescent="0.25">
      <c r="A69" s="3">
        <v>61</v>
      </c>
      <c r="B69" s="4"/>
      <c r="C69" s="9" t="s">
        <v>16</v>
      </c>
      <c r="D69" s="23">
        <v>78</v>
      </c>
      <c r="E69" s="17">
        <v>602</v>
      </c>
      <c r="F69" s="11">
        <f t="shared" si="3"/>
        <v>6.02</v>
      </c>
      <c r="G69" s="18">
        <f t="shared" si="2"/>
        <v>2664</v>
      </c>
      <c r="H69" s="18">
        <f t="shared" si="4"/>
        <v>2664</v>
      </c>
      <c r="I69" s="37"/>
    </row>
    <row r="70" spans="1:9" x14ac:dyDescent="0.25">
      <c r="A70" s="3">
        <v>62</v>
      </c>
      <c r="B70" s="4"/>
      <c r="C70" s="9" t="s">
        <v>16</v>
      </c>
      <c r="D70" s="23">
        <v>79</v>
      </c>
      <c r="E70" s="17">
        <v>591</v>
      </c>
      <c r="F70" s="11">
        <f t="shared" si="3"/>
        <v>5.91</v>
      </c>
      <c r="G70" s="18">
        <f t="shared" si="2"/>
        <v>2615</v>
      </c>
      <c r="H70" s="18">
        <f t="shared" si="4"/>
        <v>2615</v>
      </c>
      <c r="I70" s="37"/>
    </row>
    <row r="71" spans="1:9" x14ac:dyDescent="0.25">
      <c r="A71" s="3">
        <v>63</v>
      </c>
      <c r="B71" s="4"/>
      <c r="C71" s="9" t="s">
        <v>16</v>
      </c>
      <c r="D71" s="23">
        <v>80</v>
      </c>
      <c r="E71" s="17">
        <v>618</v>
      </c>
      <c r="F71" s="11">
        <f t="shared" si="3"/>
        <v>6.18</v>
      </c>
      <c r="G71" s="18">
        <f t="shared" si="2"/>
        <v>2735</v>
      </c>
      <c r="H71" s="18">
        <f t="shared" si="4"/>
        <v>2735</v>
      </c>
      <c r="I71" s="37"/>
    </row>
    <row r="72" spans="1:9" x14ac:dyDescent="0.25">
      <c r="A72" s="3">
        <v>64</v>
      </c>
      <c r="B72" s="4"/>
      <c r="C72" s="9" t="s">
        <v>16</v>
      </c>
      <c r="D72" s="26">
        <v>81</v>
      </c>
      <c r="E72" s="39">
        <v>623</v>
      </c>
      <c r="F72" s="11">
        <f t="shared" si="3"/>
        <v>6.23</v>
      </c>
      <c r="G72" s="18">
        <f t="shared" si="2"/>
        <v>2757</v>
      </c>
      <c r="H72" s="18">
        <f t="shared" si="4"/>
        <v>2757</v>
      </c>
      <c r="I72" s="38" t="s">
        <v>29</v>
      </c>
    </row>
    <row r="73" spans="1:9" x14ac:dyDescent="0.25">
      <c r="A73" s="3">
        <v>65</v>
      </c>
      <c r="B73" s="4"/>
      <c r="C73" s="9" t="s">
        <v>16</v>
      </c>
      <c r="D73" s="23">
        <v>82</v>
      </c>
      <c r="E73" s="17">
        <v>810</v>
      </c>
      <c r="F73" s="11">
        <f t="shared" ref="F73:F104" si="5">E73/100</f>
        <v>8.1</v>
      </c>
      <c r="G73" s="18">
        <f t="shared" si="2"/>
        <v>3584</v>
      </c>
      <c r="H73" s="18">
        <f t="shared" ref="H73:H104" si="6">G73</f>
        <v>3584</v>
      </c>
      <c r="I73" s="37"/>
    </row>
    <row r="74" spans="1:9" x14ac:dyDescent="0.25">
      <c r="A74" s="3">
        <v>66</v>
      </c>
      <c r="B74" s="4"/>
      <c r="C74" s="9" t="s">
        <v>15</v>
      </c>
      <c r="D74" s="23" t="s">
        <v>9</v>
      </c>
      <c r="E74" s="17">
        <v>814</v>
      </c>
      <c r="F74" s="11">
        <f t="shared" si="5"/>
        <v>8.14</v>
      </c>
      <c r="G74" s="18">
        <f>ROUND(F74*1770/4,0)-86</f>
        <v>3516</v>
      </c>
      <c r="H74" s="18">
        <f t="shared" si="6"/>
        <v>3516</v>
      </c>
      <c r="I74" s="37"/>
    </row>
    <row r="75" spans="1:9" x14ac:dyDescent="0.25">
      <c r="A75" s="3">
        <v>67</v>
      </c>
      <c r="B75" s="4"/>
      <c r="C75" s="9" t="s">
        <v>16</v>
      </c>
      <c r="D75" s="23">
        <v>84</v>
      </c>
      <c r="E75" s="17">
        <v>607</v>
      </c>
      <c r="F75" s="11">
        <f t="shared" si="5"/>
        <v>6.07</v>
      </c>
      <c r="G75" s="18">
        <f t="shared" ref="G75:G101" si="7">ROUND(F75*1770/4,0)</f>
        <v>2686</v>
      </c>
      <c r="H75" s="18">
        <f t="shared" si="6"/>
        <v>2686</v>
      </c>
      <c r="I75" s="37"/>
    </row>
    <row r="76" spans="1:9" x14ac:dyDescent="0.25">
      <c r="A76" s="3">
        <v>68</v>
      </c>
      <c r="B76" s="4"/>
      <c r="C76" s="9" t="s">
        <v>16</v>
      </c>
      <c r="D76" s="23">
        <v>85</v>
      </c>
      <c r="E76" s="17">
        <v>605</v>
      </c>
      <c r="F76" s="11">
        <f t="shared" si="5"/>
        <v>6.05</v>
      </c>
      <c r="G76" s="18">
        <f t="shared" si="7"/>
        <v>2677</v>
      </c>
      <c r="H76" s="18">
        <f t="shared" si="6"/>
        <v>2677</v>
      </c>
      <c r="I76" s="37"/>
    </row>
    <row r="77" spans="1:9" x14ac:dyDescent="0.25">
      <c r="A77" s="3">
        <v>69</v>
      </c>
      <c r="B77" s="4"/>
      <c r="C77" s="9" t="s">
        <v>15</v>
      </c>
      <c r="D77" s="23">
        <v>86</v>
      </c>
      <c r="E77" s="39">
        <v>600</v>
      </c>
      <c r="F77" s="11">
        <f t="shared" si="5"/>
        <v>6</v>
      </c>
      <c r="G77" s="18">
        <f>ROUND(F77*1770/4,0)-86</f>
        <v>2569</v>
      </c>
      <c r="H77" s="18">
        <f t="shared" si="6"/>
        <v>2569</v>
      </c>
      <c r="I77" s="38" t="s">
        <v>29</v>
      </c>
    </row>
    <row r="78" spans="1:9" x14ac:dyDescent="0.25">
      <c r="A78" s="3">
        <v>70</v>
      </c>
      <c r="B78" s="4"/>
      <c r="C78" s="9" t="s">
        <v>15</v>
      </c>
      <c r="D78" s="23">
        <v>87</v>
      </c>
      <c r="E78" s="17">
        <v>771</v>
      </c>
      <c r="F78" s="11">
        <f t="shared" si="5"/>
        <v>7.71</v>
      </c>
      <c r="G78" s="18">
        <f>ROUND(F78*1770/4,0)-86</f>
        <v>3326</v>
      </c>
      <c r="H78" s="18">
        <f t="shared" si="6"/>
        <v>3326</v>
      </c>
      <c r="I78" s="37"/>
    </row>
    <row r="79" spans="1:9" x14ac:dyDescent="0.25">
      <c r="A79" s="3">
        <v>71</v>
      </c>
      <c r="B79" s="4"/>
      <c r="C79" s="9" t="s">
        <v>15</v>
      </c>
      <c r="D79" s="23">
        <v>88</v>
      </c>
      <c r="E79" s="39">
        <v>600</v>
      </c>
      <c r="F79" s="11">
        <f t="shared" si="5"/>
        <v>6</v>
      </c>
      <c r="G79" s="18">
        <f>ROUND(F79*1770/4,0)-86</f>
        <v>2569</v>
      </c>
      <c r="H79" s="18">
        <f t="shared" si="6"/>
        <v>2569</v>
      </c>
      <c r="I79" s="38" t="s">
        <v>29</v>
      </c>
    </row>
    <row r="80" spans="1:9" x14ac:dyDescent="0.25">
      <c r="A80" s="3">
        <v>72</v>
      </c>
      <c r="B80" s="4"/>
      <c r="C80" s="9" t="s">
        <v>16</v>
      </c>
      <c r="D80" s="23">
        <v>89</v>
      </c>
      <c r="E80" s="17">
        <v>600</v>
      </c>
      <c r="F80" s="11">
        <f t="shared" si="5"/>
        <v>6</v>
      </c>
      <c r="G80" s="18">
        <f t="shared" si="7"/>
        <v>2655</v>
      </c>
      <c r="H80" s="18">
        <f t="shared" si="6"/>
        <v>2655</v>
      </c>
      <c r="I80" s="37"/>
    </row>
    <row r="81" spans="1:9" x14ac:dyDescent="0.25">
      <c r="A81" s="3">
        <v>73</v>
      </c>
      <c r="B81" s="4"/>
      <c r="C81" s="9" t="s">
        <v>16</v>
      </c>
      <c r="D81" s="23">
        <v>90</v>
      </c>
      <c r="E81" s="17">
        <v>618</v>
      </c>
      <c r="F81" s="11">
        <f t="shared" si="5"/>
        <v>6.18</v>
      </c>
      <c r="G81" s="18">
        <f t="shared" si="7"/>
        <v>2735</v>
      </c>
      <c r="H81" s="18">
        <f t="shared" si="6"/>
        <v>2735</v>
      </c>
      <c r="I81" s="37"/>
    </row>
    <row r="82" spans="1:9" x14ac:dyDescent="0.25">
      <c r="A82" s="3">
        <v>74</v>
      </c>
      <c r="B82" s="4"/>
      <c r="C82" s="9" t="s">
        <v>16</v>
      </c>
      <c r="D82" s="26">
        <v>91.92</v>
      </c>
      <c r="E82" s="17">
        <f>609+609</f>
        <v>1218</v>
      </c>
      <c r="F82" s="11">
        <f t="shared" si="5"/>
        <v>12.18</v>
      </c>
      <c r="G82" s="18">
        <f t="shared" si="7"/>
        <v>5390</v>
      </c>
      <c r="H82" s="18">
        <f t="shared" si="6"/>
        <v>5390</v>
      </c>
      <c r="I82" s="37"/>
    </row>
    <row r="83" spans="1:9" x14ac:dyDescent="0.25">
      <c r="A83" s="3">
        <v>75</v>
      </c>
      <c r="B83" s="4"/>
      <c r="C83" s="9" t="s">
        <v>16</v>
      </c>
      <c r="D83" s="23">
        <v>93</v>
      </c>
      <c r="E83" s="17">
        <v>900</v>
      </c>
      <c r="F83" s="11">
        <f t="shared" si="5"/>
        <v>9</v>
      </c>
      <c r="G83" s="18">
        <f t="shared" si="7"/>
        <v>3983</v>
      </c>
      <c r="H83" s="18">
        <f t="shared" si="6"/>
        <v>3983</v>
      </c>
      <c r="I83" s="37"/>
    </row>
    <row r="84" spans="1:9" x14ac:dyDescent="0.25">
      <c r="A84" s="3">
        <v>76</v>
      </c>
      <c r="B84" s="4"/>
      <c r="C84" s="9" t="s">
        <v>16</v>
      </c>
      <c r="D84" s="23">
        <v>94.95</v>
      </c>
      <c r="E84" s="17">
        <f>300+618</f>
        <v>918</v>
      </c>
      <c r="F84" s="11">
        <f t="shared" si="5"/>
        <v>9.18</v>
      </c>
      <c r="G84" s="18">
        <f t="shared" si="7"/>
        <v>4062</v>
      </c>
      <c r="H84" s="18">
        <f t="shared" si="6"/>
        <v>4062</v>
      </c>
      <c r="I84" s="37"/>
    </row>
    <row r="85" spans="1:9" x14ac:dyDescent="0.25">
      <c r="A85" s="3">
        <v>77</v>
      </c>
      <c r="B85" s="13"/>
      <c r="C85" s="9" t="s">
        <v>16</v>
      </c>
      <c r="D85" s="23">
        <v>96</v>
      </c>
      <c r="E85" s="17">
        <v>613</v>
      </c>
      <c r="F85" s="11">
        <f t="shared" si="5"/>
        <v>6.13</v>
      </c>
      <c r="G85" s="18">
        <f t="shared" si="7"/>
        <v>2713</v>
      </c>
      <c r="H85" s="18">
        <f t="shared" si="6"/>
        <v>2713</v>
      </c>
      <c r="I85" s="37"/>
    </row>
    <row r="86" spans="1:9" x14ac:dyDescent="0.25">
      <c r="A86" s="3">
        <v>78</v>
      </c>
      <c r="B86" s="4"/>
      <c r="C86" s="9" t="s">
        <v>16</v>
      </c>
      <c r="D86" s="23">
        <v>97</v>
      </c>
      <c r="E86" s="17">
        <v>616</v>
      </c>
      <c r="F86" s="11">
        <f t="shared" si="5"/>
        <v>6.16</v>
      </c>
      <c r="G86" s="18">
        <f t="shared" si="7"/>
        <v>2726</v>
      </c>
      <c r="H86" s="18">
        <f t="shared" si="6"/>
        <v>2726</v>
      </c>
      <c r="I86" s="37"/>
    </row>
    <row r="87" spans="1:9" x14ac:dyDescent="0.25">
      <c r="A87" s="3">
        <v>79</v>
      </c>
      <c r="B87" s="4"/>
      <c r="C87" s="9" t="s">
        <v>16</v>
      </c>
      <c r="D87" s="23">
        <v>98</v>
      </c>
      <c r="E87" s="17">
        <v>617</v>
      </c>
      <c r="F87" s="11">
        <f t="shared" si="5"/>
        <v>6.17</v>
      </c>
      <c r="G87" s="18">
        <f t="shared" si="7"/>
        <v>2730</v>
      </c>
      <c r="H87" s="18">
        <f t="shared" si="6"/>
        <v>2730</v>
      </c>
      <c r="I87" s="37"/>
    </row>
    <row r="88" spans="1:9" x14ac:dyDescent="0.25">
      <c r="A88" s="3">
        <v>80</v>
      </c>
      <c r="B88" s="4"/>
      <c r="C88" s="9" t="s">
        <v>15</v>
      </c>
      <c r="D88" s="23">
        <v>99</v>
      </c>
      <c r="E88" s="17">
        <v>629</v>
      </c>
      <c r="F88" s="11">
        <f t="shared" si="5"/>
        <v>6.29</v>
      </c>
      <c r="G88" s="18">
        <f>ROUND(F88*1770/4,0)-86</f>
        <v>2697</v>
      </c>
      <c r="H88" s="18">
        <f t="shared" si="6"/>
        <v>2697</v>
      </c>
      <c r="I88" s="37"/>
    </row>
    <row r="89" spans="1:9" x14ac:dyDescent="0.25">
      <c r="A89" s="3">
        <v>81</v>
      </c>
      <c r="B89" s="4"/>
      <c r="C89" s="9" t="s">
        <v>16</v>
      </c>
      <c r="D89" s="23">
        <v>100</v>
      </c>
      <c r="E89" s="17">
        <v>605</v>
      </c>
      <c r="F89" s="11">
        <f t="shared" si="5"/>
        <v>6.05</v>
      </c>
      <c r="G89" s="18">
        <f t="shared" si="7"/>
        <v>2677</v>
      </c>
      <c r="H89" s="18">
        <f t="shared" si="6"/>
        <v>2677</v>
      </c>
      <c r="I89" s="37"/>
    </row>
    <row r="90" spans="1:9" x14ac:dyDescent="0.25">
      <c r="A90" s="3">
        <v>82</v>
      </c>
      <c r="B90" s="4"/>
      <c r="C90" s="9" t="s">
        <v>16</v>
      </c>
      <c r="D90" s="23">
        <v>101</v>
      </c>
      <c r="E90" s="17">
        <v>614</v>
      </c>
      <c r="F90" s="11">
        <f t="shared" si="5"/>
        <v>6.14</v>
      </c>
      <c r="G90" s="18">
        <f t="shared" si="7"/>
        <v>2717</v>
      </c>
      <c r="H90" s="18">
        <f t="shared" si="6"/>
        <v>2717</v>
      </c>
      <c r="I90" s="37"/>
    </row>
    <row r="91" spans="1:9" x14ac:dyDescent="0.25">
      <c r="A91" s="3">
        <v>83</v>
      </c>
      <c r="B91" s="4"/>
      <c r="C91" s="9" t="s">
        <v>16</v>
      </c>
      <c r="D91" s="23">
        <v>102.10299999999999</v>
      </c>
      <c r="E91" s="39">
        <v>1200</v>
      </c>
      <c r="F91" s="11">
        <f t="shared" si="5"/>
        <v>12</v>
      </c>
      <c r="G91" s="18">
        <f t="shared" si="7"/>
        <v>5310</v>
      </c>
      <c r="H91" s="18">
        <f t="shared" si="6"/>
        <v>5310</v>
      </c>
      <c r="I91" s="38" t="s">
        <v>29</v>
      </c>
    </row>
    <row r="92" spans="1:9" x14ac:dyDescent="0.25">
      <c r="A92" s="3">
        <v>84</v>
      </c>
      <c r="B92" s="4"/>
      <c r="C92" s="9" t="s">
        <v>16</v>
      </c>
      <c r="D92" s="23">
        <v>104</v>
      </c>
      <c r="E92" s="17">
        <v>639</v>
      </c>
      <c r="F92" s="11">
        <f t="shared" si="5"/>
        <v>6.39</v>
      </c>
      <c r="G92" s="18">
        <f t="shared" si="7"/>
        <v>2828</v>
      </c>
      <c r="H92" s="18">
        <f t="shared" si="6"/>
        <v>2828</v>
      </c>
      <c r="I92" s="37"/>
    </row>
    <row r="93" spans="1:9" x14ac:dyDescent="0.25">
      <c r="A93" s="3">
        <v>85</v>
      </c>
      <c r="B93" s="4"/>
      <c r="C93" s="9" t="s">
        <v>15</v>
      </c>
      <c r="D93" s="23">
        <v>105</v>
      </c>
      <c r="E93" s="17">
        <v>610</v>
      </c>
      <c r="F93" s="11">
        <f t="shared" si="5"/>
        <v>6.1</v>
      </c>
      <c r="G93" s="18">
        <f>ROUND(F93*1770/4,0)-86</f>
        <v>2613</v>
      </c>
      <c r="H93" s="18">
        <f t="shared" si="6"/>
        <v>2613</v>
      </c>
      <c r="I93" s="37"/>
    </row>
    <row r="94" spans="1:9" x14ac:dyDescent="0.25">
      <c r="A94" s="3">
        <v>86</v>
      </c>
      <c r="B94" s="4"/>
      <c r="C94" s="9" t="s">
        <v>16</v>
      </c>
      <c r="D94" s="23">
        <v>106</v>
      </c>
      <c r="E94" s="17">
        <v>725</v>
      </c>
      <c r="F94" s="11">
        <f t="shared" si="5"/>
        <v>7.25</v>
      </c>
      <c r="G94" s="18">
        <f t="shared" si="7"/>
        <v>3208</v>
      </c>
      <c r="H94" s="18">
        <f t="shared" si="6"/>
        <v>3208</v>
      </c>
      <c r="I94" s="37"/>
    </row>
    <row r="95" spans="1:9" x14ac:dyDescent="0.25">
      <c r="A95" s="3">
        <v>87</v>
      </c>
      <c r="B95" s="4"/>
      <c r="C95" s="9" t="s">
        <v>15</v>
      </c>
      <c r="D95" s="23">
        <v>107</v>
      </c>
      <c r="E95" s="17">
        <v>746</v>
      </c>
      <c r="F95" s="11">
        <f t="shared" si="5"/>
        <v>7.46</v>
      </c>
      <c r="G95" s="18">
        <f>ROUND(F95*1770/4,0)-86</f>
        <v>3215</v>
      </c>
      <c r="H95" s="18">
        <f t="shared" si="6"/>
        <v>3215</v>
      </c>
      <c r="I95" s="37"/>
    </row>
    <row r="96" spans="1:9" x14ac:dyDescent="0.25">
      <c r="A96" s="3">
        <v>88</v>
      </c>
      <c r="B96" s="4"/>
      <c r="C96" s="9" t="s">
        <v>16</v>
      </c>
      <c r="D96" s="26">
        <v>108</v>
      </c>
      <c r="E96" s="17">
        <v>1058</v>
      </c>
      <c r="F96" s="11">
        <f t="shared" si="5"/>
        <v>10.58</v>
      </c>
      <c r="G96" s="18">
        <f t="shared" si="7"/>
        <v>4682</v>
      </c>
      <c r="H96" s="18">
        <f t="shared" si="6"/>
        <v>4682</v>
      </c>
      <c r="I96" s="37"/>
    </row>
    <row r="97" spans="1:9" x14ac:dyDescent="0.25">
      <c r="A97" s="3">
        <v>89</v>
      </c>
      <c r="B97" s="4"/>
      <c r="C97" s="10" t="s">
        <v>16</v>
      </c>
      <c r="D97" s="23">
        <v>109</v>
      </c>
      <c r="E97" s="40">
        <v>573</v>
      </c>
      <c r="F97" s="11">
        <f t="shared" si="5"/>
        <v>5.73</v>
      </c>
      <c r="G97" s="18">
        <f t="shared" si="7"/>
        <v>2536</v>
      </c>
      <c r="H97" s="18">
        <f t="shared" si="6"/>
        <v>2536</v>
      </c>
      <c r="I97" s="38" t="s">
        <v>29</v>
      </c>
    </row>
    <row r="98" spans="1:9" x14ac:dyDescent="0.25">
      <c r="A98" s="3">
        <v>90</v>
      </c>
      <c r="B98" s="4"/>
      <c r="C98" s="9" t="s">
        <v>16</v>
      </c>
      <c r="D98" s="23" t="s">
        <v>12</v>
      </c>
      <c r="E98" s="17">
        <v>1104</v>
      </c>
      <c r="F98" s="11">
        <f t="shared" si="5"/>
        <v>11.04</v>
      </c>
      <c r="G98" s="18">
        <f t="shared" si="7"/>
        <v>4885</v>
      </c>
      <c r="H98" s="18">
        <f t="shared" si="6"/>
        <v>4885</v>
      </c>
      <c r="I98" s="37"/>
    </row>
    <row r="99" spans="1:9" x14ac:dyDescent="0.25">
      <c r="A99" s="3">
        <v>91</v>
      </c>
      <c r="B99" s="4"/>
      <c r="C99" s="9" t="s">
        <v>16</v>
      </c>
      <c r="D99" s="26">
        <v>112.116</v>
      </c>
      <c r="E99" s="39">
        <v>1381</v>
      </c>
      <c r="F99" s="11">
        <f t="shared" si="5"/>
        <v>13.81</v>
      </c>
      <c r="G99" s="18">
        <f t="shared" si="7"/>
        <v>6111</v>
      </c>
      <c r="H99" s="18">
        <f t="shared" si="6"/>
        <v>6111</v>
      </c>
      <c r="I99" s="38" t="s">
        <v>29</v>
      </c>
    </row>
    <row r="100" spans="1:9" x14ac:dyDescent="0.25">
      <c r="A100" s="3">
        <v>92</v>
      </c>
      <c r="B100" s="4"/>
      <c r="C100" s="9" t="s">
        <v>16</v>
      </c>
      <c r="D100" s="23">
        <v>113</v>
      </c>
      <c r="E100" s="39">
        <v>600</v>
      </c>
      <c r="F100" s="11">
        <f t="shared" si="5"/>
        <v>6</v>
      </c>
      <c r="G100" s="18">
        <f t="shared" si="7"/>
        <v>2655</v>
      </c>
      <c r="H100" s="18">
        <f t="shared" si="6"/>
        <v>2655</v>
      </c>
      <c r="I100" s="38" t="s">
        <v>29</v>
      </c>
    </row>
    <row r="101" spans="1:9" x14ac:dyDescent="0.25">
      <c r="A101" s="3">
        <v>93</v>
      </c>
      <c r="B101" s="4"/>
      <c r="C101" s="9" t="s">
        <v>16</v>
      </c>
      <c r="D101" s="23">
        <v>114.11499999999999</v>
      </c>
      <c r="E101" s="17">
        <f>642+697</f>
        <v>1339</v>
      </c>
      <c r="F101" s="11">
        <f t="shared" si="5"/>
        <v>13.39</v>
      </c>
      <c r="G101" s="18">
        <f t="shared" si="7"/>
        <v>5925</v>
      </c>
      <c r="H101" s="18">
        <f t="shared" si="6"/>
        <v>5925</v>
      </c>
      <c r="I101" s="37"/>
    </row>
    <row r="102" spans="1:9" x14ac:dyDescent="0.25">
      <c r="A102" s="3">
        <v>94</v>
      </c>
      <c r="B102" s="4"/>
      <c r="C102" s="9" t="s">
        <v>15</v>
      </c>
      <c r="D102" s="23">
        <v>118</v>
      </c>
      <c r="E102" s="17">
        <v>1208</v>
      </c>
      <c r="F102" s="11">
        <f t="shared" si="5"/>
        <v>12.08</v>
      </c>
      <c r="G102" s="18">
        <f>ROUND(F102*1770/4,0)-86</f>
        <v>5259</v>
      </c>
      <c r="H102" s="18">
        <f t="shared" si="6"/>
        <v>5259</v>
      </c>
      <c r="I102" s="37"/>
    </row>
    <row r="103" spans="1:9" x14ac:dyDescent="0.25">
      <c r="A103" s="3">
        <v>95</v>
      </c>
      <c r="B103" s="4"/>
      <c r="C103" s="9" t="s">
        <v>15</v>
      </c>
      <c r="D103" s="24" t="s">
        <v>13</v>
      </c>
      <c r="E103" s="17">
        <v>942</v>
      </c>
      <c r="F103" s="11">
        <f t="shared" si="5"/>
        <v>9.42</v>
      </c>
      <c r="G103" s="18">
        <f>ROUND(F103*1770/4,0)-86</f>
        <v>4082</v>
      </c>
      <c r="H103" s="18">
        <f t="shared" si="6"/>
        <v>4082</v>
      </c>
      <c r="I103" s="37"/>
    </row>
    <row r="104" spans="1:9" x14ac:dyDescent="0.25">
      <c r="A104" s="3">
        <v>96</v>
      </c>
      <c r="B104" s="4"/>
      <c r="C104" s="9" t="s">
        <v>15</v>
      </c>
      <c r="D104" s="23">
        <v>123</v>
      </c>
      <c r="E104" s="39">
        <v>1000</v>
      </c>
      <c r="F104" s="11">
        <f t="shared" si="5"/>
        <v>10</v>
      </c>
      <c r="G104" s="18">
        <f>ROUND(F104*1770/4,0)-86</f>
        <v>4339</v>
      </c>
      <c r="H104" s="18">
        <f t="shared" si="6"/>
        <v>4339</v>
      </c>
      <c r="I104" s="38" t="s">
        <v>29</v>
      </c>
    </row>
    <row r="105" spans="1:9" x14ac:dyDescent="0.25">
      <c r="A105" s="42" t="s">
        <v>8</v>
      </c>
      <c r="B105" s="43"/>
      <c r="C105" s="15"/>
      <c r="D105" s="27"/>
      <c r="E105" s="16">
        <f>SUM(E9:E104)</f>
        <v>73540</v>
      </c>
      <c r="F105" s="16">
        <f>SUM(F9:F104)</f>
        <v>735.39999999999986</v>
      </c>
      <c r="G105" s="19">
        <f>SUM(G9:G104)</f>
        <v>322927</v>
      </c>
      <c r="H105" s="19">
        <f>SUM(H9:H104)</f>
        <v>322927</v>
      </c>
      <c r="I105" s="37"/>
    </row>
    <row r="106" spans="1:9" x14ac:dyDescent="0.25">
      <c r="B106" s="6"/>
      <c r="C106" s="14"/>
    </row>
    <row r="107" spans="1:9" x14ac:dyDescent="0.25">
      <c r="B107" s="6" t="s">
        <v>24</v>
      </c>
      <c r="C107" s="20" t="s">
        <v>23</v>
      </c>
      <c r="D107" s="28" t="s">
        <v>26</v>
      </c>
      <c r="E107" s="21"/>
      <c r="G107" s="33"/>
      <c r="H107" s="33"/>
    </row>
    <row r="108" spans="1:9" ht="18" customHeight="1" x14ac:dyDescent="0.25">
      <c r="B108" s="6" t="s">
        <v>25</v>
      </c>
      <c r="C108" s="20" t="s">
        <v>23</v>
      </c>
      <c r="D108" s="28" t="s">
        <v>27</v>
      </c>
      <c r="E108" s="21"/>
    </row>
  </sheetData>
  <autoFilter ref="A8:I8"/>
  <mergeCells count="2">
    <mergeCell ref="A105:B105"/>
    <mergeCell ref="A6:H6"/>
  </mergeCells>
  <pageMargins left="0.51181102362204722" right="0.31496062992125984" top="0.47244094488188981" bottom="0.15748031496062992" header="0.31496062992125984" footer="0.31496062992125984"/>
  <pageSetup paperSize="9" scale="7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 учетом площади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Танюшка</cp:lastModifiedBy>
  <cp:lastPrinted>2019-01-27T18:18:23Z</cp:lastPrinted>
  <dcterms:created xsi:type="dcterms:W3CDTF">2018-08-20T21:19:17Z</dcterms:created>
  <dcterms:modified xsi:type="dcterms:W3CDTF">2019-03-28T15:42:15Z</dcterms:modified>
</cp:coreProperties>
</file>